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225" windowWidth="14805" windowHeight="7890"/>
  </bookViews>
  <sheets>
    <sheet name="Лист1" sheetId="1" r:id="rId1"/>
  </sheets>
  <calcPr calcId="145621"/>
</workbook>
</file>

<file path=xl/calcChain.xml><?xml version="1.0" encoding="utf-8"?>
<calcChain xmlns="http://schemas.openxmlformats.org/spreadsheetml/2006/main">
  <c r="F4" i="1" l="1"/>
  <c r="E4" i="1"/>
  <c r="E5" i="1"/>
  <c r="F19" i="1" l="1"/>
  <c r="E10" i="1" l="1"/>
  <c r="E8" i="1"/>
  <c r="E12" i="1"/>
  <c r="E11" i="1"/>
  <c r="E9" i="1"/>
  <c r="E6" i="1"/>
  <c r="E17" i="1" l="1"/>
  <c r="D17" i="1"/>
  <c r="C17" i="1" l="1"/>
  <c r="F17" i="1" l="1"/>
</calcChain>
</file>

<file path=xl/sharedStrings.xml><?xml version="1.0" encoding="utf-8"?>
<sst xmlns="http://schemas.openxmlformats.org/spreadsheetml/2006/main" count="43" uniqueCount="41">
  <si>
    <t>1.</t>
  </si>
  <si>
    <t>1.1</t>
  </si>
  <si>
    <t>1.3</t>
  </si>
  <si>
    <t>1.4</t>
  </si>
  <si>
    <t xml:space="preserve">Итого </t>
  </si>
  <si>
    <t>Техническое содержание и обслуживание внутридомового инженерного оборудования, конструктивных элементов МКД, содержание и обслуживание МОП, ОИ, придомовой территории</t>
  </si>
  <si>
    <t>Вывоз ТБО</t>
  </si>
  <si>
    <t>1.5</t>
  </si>
  <si>
    <t>1.6</t>
  </si>
  <si>
    <t>1.7</t>
  </si>
  <si>
    <t>1.2</t>
  </si>
  <si>
    <t xml:space="preserve">Содержание и текущий ремонт лифтов, ежегодное освидетельствование, страхование лифтов </t>
  </si>
  <si>
    <t>1.1.1</t>
  </si>
  <si>
    <t>1.1.2</t>
  </si>
  <si>
    <t>1.1.3</t>
  </si>
  <si>
    <t>ЗП (налоги) технического персонала</t>
  </si>
  <si>
    <t>Товары и материалы для С и ТР ЖФ</t>
  </si>
  <si>
    <t>1.1.4</t>
  </si>
  <si>
    <t>Услуги подрядчиков по С и ТР ЖФ</t>
  </si>
  <si>
    <t>1.1.5</t>
  </si>
  <si>
    <t>Энергосбережение и содержание электрических сетей, ОД оборудования</t>
  </si>
  <si>
    <r>
      <t>Содержание и текущий ремонт жилого фонда (26,09 руб/м</t>
    </r>
    <r>
      <rPr>
        <b/>
        <sz val="9"/>
        <color theme="1"/>
        <rFont val="Calibri"/>
        <family val="2"/>
        <charset val="204"/>
      </rPr>
      <t>²</t>
    </r>
    <r>
      <rPr>
        <b/>
        <sz val="9"/>
        <color theme="1"/>
        <rFont val="Calibri"/>
        <family val="2"/>
        <charset val="204"/>
        <scheme val="minor"/>
      </rPr>
      <t>):</t>
    </r>
  </si>
  <si>
    <t>Услуги аварийной службы</t>
  </si>
  <si>
    <t>Содержание и ремонт АППС</t>
  </si>
  <si>
    <t>Обслуживание ОДПУ, ИТП, узлов учета, теплообменников</t>
  </si>
  <si>
    <t>ОТЧЁТ ООО УК "ФРЕГАТ" О ВЫПОЛНЕНИИ ДОГОВОРА УПРАВЛЕНИЯ МНОГОКВАРТИРНЫМ ДОМОМ ПЕРЕД СОБСТВЕННИКАМИ                                                 ПО АДРЕСУ: 660025, Г. КРАСНОЯРСК, УЛ. СЕМАФОРНАЯ, 287  ЗА 2016Г.</t>
  </si>
  <si>
    <t>Начислено собств-кам в 2016г.</t>
  </si>
  <si>
    <t>Оплачено собств-ками                             в 2016г.</t>
  </si>
  <si>
    <t>Фактические расходы в 2016г.</t>
  </si>
  <si>
    <r>
      <t>Управление многоквартирным домом = 6,5225 руб/м²</t>
    </r>
    <r>
      <rPr>
        <b/>
        <sz val="10"/>
        <color theme="1"/>
        <rFont val="Calibri"/>
        <family val="2"/>
        <charset val="204"/>
        <scheme val="minor"/>
      </rPr>
      <t>*</t>
    </r>
  </si>
  <si>
    <t>3.</t>
  </si>
  <si>
    <t>-</t>
  </si>
  <si>
    <t>Содержание жилого фонда  (с содержанием мусоропровода) и придомовой территории = 19,5675 руб/м²</t>
  </si>
  <si>
    <t xml:space="preserve">*СПРАВОЧНО статья "Управление многоквартирным домом": компенсация комиссии за оплату ЖКУ собственниками через платежные терминалы и иные сервисы, приобретение и содержание офисной техники,  покупка и последующая поддержка лицензионных программ, настройка «1С бухгалтерии» в соответствии с текущими изменениями законодательства, государственные пошлины, канцелярские расходы и бланочная продукция, расходы на стационарную связь и интернет, банковские услуги, приобретение мебели, оборудования и электроинструмента, компенсация сверхнормативного потреблениякоммунальных ресурсов на содержание общедомового имущества, налоги, фонд оплаты труда сотрудников управленческого состава (включая налоги), почтовые расходы, изготовление информационных макетов, щитов, стендов, табличек, типографские услуги, расходы на повышение квалификации сотрудников (учеба, семинары), спецодежда для персонала, иные разовые договора, работа по взысканию дебиторской задолженности и.т.д.
</t>
  </si>
  <si>
    <r>
      <t>Сдача в аренду общедомового имущества</t>
    </r>
    <r>
      <rPr>
        <b/>
        <sz val="9"/>
        <color theme="1"/>
        <rFont val="Calibri"/>
        <family val="2"/>
        <charset val="204"/>
      </rPr>
      <t>***</t>
    </r>
  </si>
  <si>
    <r>
      <t>Остаток средств от Начисления за 2016г.</t>
    </r>
    <r>
      <rPr>
        <sz val="9"/>
        <color theme="1"/>
        <rFont val="Calibri"/>
        <family val="2"/>
        <charset val="204"/>
      </rPr>
      <t>**</t>
    </r>
  </si>
  <si>
    <t>** Остаток средств от начисления по статье "Содержание и текущий ремонт жилого фонда"                                                                      на 31.12.2016г = 60 468,96 руб.</t>
  </si>
  <si>
    <t>Текущий ремонт жилого фонда в 2016г</t>
  </si>
  <si>
    <r>
      <t>**</t>
    </r>
    <r>
      <rPr>
        <b/>
        <sz val="9.5"/>
        <color theme="1"/>
        <rFont val="Calibri"/>
        <family val="2"/>
        <charset val="204"/>
      </rPr>
      <t>*</t>
    </r>
    <r>
      <rPr>
        <b/>
        <sz val="9.5"/>
        <color theme="1"/>
        <rFont val="Calibri"/>
        <family val="2"/>
        <charset val="204"/>
        <scheme val="minor"/>
      </rPr>
      <t xml:space="preserve"> Остаток средств от начисления по статье "Сдача общедомового имущества"                                                                                                      на 31.12.2016г = 36 578,33 руб.</t>
    </r>
  </si>
  <si>
    <t>Содержание придомовой территории</t>
  </si>
  <si>
    <t>Текущая задолженность собственников на 31.12.2016 г. по жилищно - коммунальным услугам = 612 257,29 руб.</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</si>
</sst>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9"/>
      <color theme="1"/>
      <name val="Calibri"/>
      <family val="2"/>
      <charset val="204"/>
      <scheme val="minor"/>
    </font>
    <font>
      <sz val="9"/>
      <color theme="1"/>
      <name val="Calibri"/>
      <family val="2"/>
      <charset val="204"/>
      <scheme val="minor"/>
    </font>
    <font>
      <b/>
      <sz val="9"/>
      <color theme="1"/>
      <name val="Calibri"/>
      <family val="2"/>
      <charset val="204"/>
    </font>
    <font>
      <b/>
      <sz val="10"/>
      <color theme="1"/>
      <name val="Calibri"/>
      <family val="2"/>
      <charset val="204"/>
      <scheme val="minor"/>
    </font>
    <font>
      <sz val="7"/>
      <color theme="1"/>
      <name val="Calibri"/>
      <family val="2"/>
      <charset val="204"/>
      <scheme val="minor"/>
    </font>
    <font>
      <sz val="9.5"/>
      <color theme="1"/>
      <name val="Calibri"/>
      <family val="2"/>
      <charset val="204"/>
      <scheme val="minor"/>
    </font>
    <font>
      <b/>
      <sz val="9.5"/>
      <color theme="1"/>
      <name val="Calibri"/>
      <family val="2"/>
      <charset val="204"/>
      <scheme val="minor"/>
    </font>
    <font>
      <b/>
      <sz val="9.5"/>
      <color theme="1"/>
      <name val="Calibri"/>
      <family val="2"/>
      <charset val="204"/>
    </font>
    <font>
      <sz val="9"/>
      <color theme="1"/>
      <name val="Calibri"/>
      <family val="2"/>
      <charset val="204"/>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46">
    <xf numFmtId="0" fontId="0" fillId="0" borderId="0" xfId="0"/>
    <xf numFmtId="0" fontId="2" fillId="0" borderId="0" xfId="0" applyFont="1" applyAlignment="1">
      <alignment vertical="center"/>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4" xfId="0" applyFont="1" applyBorder="1" applyAlignment="1">
      <alignment vertical="center" wrapText="1"/>
    </xf>
    <xf numFmtId="49" fontId="2" fillId="0" borderId="4" xfId="0" applyNumberFormat="1" applyFont="1" applyBorder="1" applyAlignment="1">
      <alignment horizontal="center" vertical="center"/>
    </xf>
    <xf numFmtId="0" fontId="2" fillId="0" borderId="1" xfId="0" applyFont="1" applyBorder="1" applyAlignment="1">
      <alignment vertical="center" wrapText="1"/>
    </xf>
    <xf numFmtId="0" fontId="2" fillId="0" borderId="0" xfId="0" applyFont="1" applyAlignment="1">
      <alignment horizontal="center" vertical="center"/>
    </xf>
    <xf numFmtId="4" fontId="2" fillId="0" borderId="0" xfId="0" applyNumberFormat="1" applyFont="1" applyAlignment="1">
      <alignment vertical="center"/>
    </xf>
    <xf numFmtId="0" fontId="2" fillId="0" borderId="1" xfId="0" applyFont="1" applyBorder="1" applyAlignment="1">
      <alignment horizontal="left" vertical="center"/>
    </xf>
    <xf numFmtId="0" fontId="1" fillId="0" borderId="0" xfId="0" applyFont="1" applyBorder="1" applyAlignment="1">
      <alignment horizontal="center" vertical="center"/>
    </xf>
    <xf numFmtId="4" fontId="1" fillId="0" borderId="0" xfId="0" applyNumberFormat="1" applyFont="1" applyBorder="1" applyAlignment="1">
      <alignment horizontal="right" vertical="center"/>
    </xf>
    <xf numFmtId="4" fontId="1" fillId="0" borderId="1" xfId="0" applyNumberFormat="1" applyFont="1" applyBorder="1" applyAlignment="1">
      <alignment horizontal="right" vertical="center"/>
    </xf>
    <xf numFmtId="4" fontId="1" fillId="2" borderId="3"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4" fontId="1" fillId="2" borderId="0"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49" fontId="2" fillId="3" borderId="4" xfId="0" applyNumberFormat="1" applyFont="1" applyFill="1" applyBorder="1" applyAlignment="1">
      <alignment horizontal="center" vertical="center"/>
    </xf>
    <xf numFmtId="0" fontId="2" fillId="3" borderId="1" xfId="0" applyFont="1" applyFill="1" applyBorder="1" applyAlignment="1">
      <alignment vertical="center" wrapText="1"/>
    </xf>
    <xf numFmtId="4" fontId="2" fillId="3" borderId="1" xfId="0" applyNumberFormat="1" applyFont="1" applyFill="1" applyBorder="1" applyAlignment="1">
      <alignment horizontal="right" vertical="center"/>
    </xf>
    <xf numFmtId="0" fontId="5" fillId="0" borderId="0" xfId="0" applyFont="1" applyAlignment="1">
      <alignment vertical="center"/>
    </xf>
    <xf numFmtId="4" fontId="2" fillId="0" borderId="1" xfId="0" applyNumberFormat="1" applyFont="1" applyFill="1" applyBorder="1" applyAlignment="1">
      <alignment horizontal="right" vertical="center"/>
    </xf>
    <xf numFmtId="0" fontId="5" fillId="2" borderId="0" xfId="0" applyFont="1" applyFill="1" applyAlignment="1">
      <alignment vertical="center"/>
    </xf>
    <xf numFmtId="4" fontId="1" fillId="2" borderId="1" xfId="0" applyNumberFormat="1" applyFont="1" applyFill="1" applyBorder="1" applyAlignment="1">
      <alignment horizontal="right" vertical="center"/>
    </xf>
    <xf numFmtId="4" fontId="1" fillId="0" borderId="8" xfId="0" applyNumberFormat="1" applyFont="1" applyBorder="1" applyAlignment="1">
      <alignment horizontal="right" vertical="center"/>
    </xf>
    <xf numFmtId="4" fontId="1" fillId="2" borderId="7" xfId="0" applyNumberFormat="1" applyFont="1" applyFill="1" applyBorder="1" applyAlignment="1">
      <alignment horizontal="right" vertical="center"/>
    </xf>
    <xf numFmtId="4" fontId="1" fillId="0" borderId="2" xfId="0" applyNumberFormat="1" applyFont="1" applyBorder="1" applyAlignment="1">
      <alignment horizontal="right" vertical="center"/>
    </xf>
    <xf numFmtId="4" fontId="1" fillId="0" borderId="3" xfId="0" applyNumberFormat="1" applyFont="1" applyBorder="1" applyAlignment="1">
      <alignment horizontal="right" vertical="center"/>
    </xf>
    <xf numFmtId="0" fontId="2" fillId="0" borderId="1" xfId="0" applyFont="1" applyBorder="1" applyAlignment="1">
      <alignment vertical="center"/>
    </xf>
    <xf numFmtId="0" fontId="1" fillId="0" borderId="3" xfId="0" applyFont="1" applyBorder="1" applyAlignment="1">
      <alignment horizontal="center" vertical="center"/>
    </xf>
    <xf numFmtId="0" fontId="1" fillId="0" borderId="3" xfId="0" applyFont="1" applyBorder="1" applyAlignment="1">
      <alignment horizontal="left" vertical="center"/>
    </xf>
    <xf numFmtId="0" fontId="1" fillId="0" borderId="1" xfId="0" applyFont="1" applyBorder="1" applyAlignment="1">
      <alignment horizontal="left" vertical="center"/>
    </xf>
    <xf numFmtId="0" fontId="2" fillId="0" borderId="0" xfId="0" applyFont="1" applyBorder="1" applyAlignment="1">
      <alignment vertical="center"/>
    </xf>
    <xf numFmtId="0" fontId="4" fillId="0" borderId="0" xfId="0" applyFont="1" applyAlignment="1">
      <alignment horizontal="center" vertical="center"/>
    </xf>
    <xf numFmtId="49" fontId="6" fillId="0" borderId="0" xfId="0" applyNumberFormat="1" applyFont="1" applyAlignment="1">
      <alignment horizontal="left" vertical="top" wrapText="1"/>
    </xf>
    <xf numFmtId="0" fontId="1" fillId="0" borderId="0" xfId="0" applyFont="1" applyAlignment="1">
      <alignment horizontal="center" vertical="center" wrapText="1"/>
    </xf>
    <xf numFmtId="4" fontId="2" fillId="0" borderId="1" xfId="0" applyNumberFormat="1" applyFont="1" applyFill="1" applyBorder="1" applyAlignment="1">
      <alignment horizontal="right"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4" fontId="2" fillId="0" borderId="2" xfId="0" applyNumberFormat="1" applyFont="1" applyFill="1" applyBorder="1" applyAlignment="1">
      <alignment horizontal="right" vertical="center"/>
    </xf>
    <xf numFmtId="4" fontId="2" fillId="0" borderId="7" xfId="0" applyNumberFormat="1" applyFont="1" applyFill="1" applyBorder="1" applyAlignment="1">
      <alignment horizontal="right" vertical="center"/>
    </xf>
    <xf numFmtId="4" fontId="2" fillId="0" borderId="3" xfId="0" applyNumberFormat="1" applyFont="1" applyFill="1" applyBorder="1" applyAlignment="1">
      <alignment horizontal="right" vertical="center"/>
    </xf>
    <xf numFmtId="49" fontId="7" fillId="0" borderId="0" xfId="0" applyNumberFormat="1" applyFont="1" applyAlignment="1">
      <alignment horizontal="left" vertical="top"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X24"/>
  <sheetViews>
    <sheetView tabSelected="1" topLeftCell="A3" zoomScale="137" zoomScaleNormal="137" workbookViewId="0">
      <selection activeCell="F17" sqref="F17"/>
    </sheetView>
  </sheetViews>
  <sheetFormatPr defaultRowHeight="32.25" customHeight="1" x14ac:dyDescent="0.25"/>
  <cols>
    <col min="1" max="1" width="3.7109375" style="8" customWidth="1"/>
    <col min="2" max="2" width="43" style="1" customWidth="1"/>
    <col min="3" max="3" width="11.5703125" style="1" customWidth="1"/>
    <col min="4" max="4" width="10.85546875" style="1" customWidth="1"/>
    <col min="5" max="5" width="12.140625" style="1" customWidth="1"/>
    <col min="6" max="6" width="12.28515625" style="1" customWidth="1"/>
    <col min="7" max="16384" width="9.140625" style="1"/>
  </cols>
  <sheetData>
    <row r="2" spans="1:8" ht="30.75" customHeight="1" x14ac:dyDescent="0.25">
      <c r="A2" s="36" t="s">
        <v>25</v>
      </c>
      <c r="B2" s="36"/>
      <c r="C2" s="36"/>
      <c r="D2" s="36"/>
      <c r="E2" s="36"/>
      <c r="F2" s="36"/>
    </row>
    <row r="3" spans="1:8" ht="48" customHeight="1" x14ac:dyDescent="0.25">
      <c r="A3" s="40" t="s">
        <v>21</v>
      </c>
      <c r="B3" s="41"/>
      <c r="C3" s="2" t="s">
        <v>26</v>
      </c>
      <c r="D3" s="3" t="s">
        <v>27</v>
      </c>
      <c r="E3" s="3" t="s">
        <v>28</v>
      </c>
      <c r="F3" s="3" t="s">
        <v>35</v>
      </c>
    </row>
    <row r="4" spans="1:8" ht="39.75" customHeight="1" x14ac:dyDescent="0.25">
      <c r="A4" s="4" t="s">
        <v>0</v>
      </c>
      <c r="B4" s="5" t="s">
        <v>32</v>
      </c>
      <c r="C4" s="42">
        <v>1653688.56</v>
      </c>
      <c r="D4" s="37">
        <v>1677825</v>
      </c>
      <c r="E4" s="15">
        <f>E5+E11+E12+E13+E14+E15+E16</f>
        <v>1612390.69</v>
      </c>
      <c r="F4" s="42">
        <f>C4-E4</f>
        <v>41297.870000000112</v>
      </c>
    </row>
    <row r="5" spans="1:8" ht="54.75" customHeight="1" x14ac:dyDescent="0.25">
      <c r="A5" s="6" t="s">
        <v>1</v>
      </c>
      <c r="B5" s="7" t="s">
        <v>5</v>
      </c>
      <c r="C5" s="43"/>
      <c r="D5" s="37"/>
      <c r="E5" s="15">
        <f>E6+E7+E8+E9+E10</f>
        <v>649674.66999999981</v>
      </c>
      <c r="F5" s="43"/>
      <c r="H5" s="9"/>
    </row>
    <row r="6" spans="1:8" ht="21" customHeight="1" x14ac:dyDescent="0.25">
      <c r="A6" s="18" t="s">
        <v>12</v>
      </c>
      <c r="B6" s="19" t="s">
        <v>15</v>
      </c>
      <c r="C6" s="43"/>
      <c r="D6" s="37"/>
      <c r="E6" s="20">
        <f>62272.99+437520.39</f>
        <v>499793.38</v>
      </c>
      <c r="F6" s="43"/>
      <c r="H6" s="9"/>
    </row>
    <row r="7" spans="1:8" ht="21" customHeight="1" x14ac:dyDescent="0.25">
      <c r="A7" s="18" t="s">
        <v>13</v>
      </c>
      <c r="B7" s="19" t="s">
        <v>39</v>
      </c>
      <c r="C7" s="43"/>
      <c r="D7" s="37"/>
      <c r="E7" s="20">
        <v>62969.46</v>
      </c>
      <c r="F7" s="43"/>
      <c r="H7" s="9"/>
    </row>
    <row r="8" spans="1:8" ht="21" customHeight="1" x14ac:dyDescent="0.25">
      <c r="A8" s="18" t="s">
        <v>14</v>
      </c>
      <c r="B8" s="19" t="s">
        <v>16</v>
      </c>
      <c r="C8" s="43"/>
      <c r="D8" s="37"/>
      <c r="E8" s="20">
        <f>11531.22+190.56+2091.8+13522.49</f>
        <v>27336.07</v>
      </c>
      <c r="F8" s="43"/>
      <c r="H8" s="9"/>
    </row>
    <row r="9" spans="1:8" ht="21" customHeight="1" x14ac:dyDescent="0.25">
      <c r="A9" s="18" t="s">
        <v>17</v>
      </c>
      <c r="B9" s="19" t="s">
        <v>18</v>
      </c>
      <c r="C9" s="43"/>
      <c r="D9" s="37"/>
      <c r="E9" s="20">
        <f>3267.94+8000</f>
        <v>11267.94</v>
      </c>
      <c r="F9" s="43"/>
      <c r="H9" s="9"/>
    </row>
    <row r="10" spans="1:8" ht="22.5" customHeight="1" x14ac:dyDescent="0.25">
      <c r="A10" s="18" t="s">
        <v>19</v>
      </c>
      <c r="B10" s="19" t="s">
        <v>20</v>
      </c>
      <c r="C10" s="43"/>
      <c r="D10" s="37"/>
      <c r="E10" s="20">
        <f>48307.82</f>
        <v>48307.82</v>
      </c>
      <c r="F10" s="43"/>
      <c r="H10" s="9"/>
    </row>
    <row r="11" spans="1:8" ht="22.5" customHeight="1" x14ac:dyDescent="0.25">
      <c r="A11" s="6" t="s">
        <v>10</v>
      </c>
      <c r="B11" s="7" t="s">
        <v>22</v>
      </c>
      <c r="C11" s="43"/>
      <c r="D11" s="37"/>
      <c r="E11" s="17">
        <f>8790+28709.55</f>
        <v>37499.550000000003</v>
      </c>
      <c r="F11" s="43"/>
    </row>
    <row r="12" spans="1:8" ht="22.5" customHeight="1" x14ac:dyDescent="0.25">
      <c r="A12" s="6" t="s">
        <v>2</v>
      </c>
      <c r="B12" s="7" t="s">
        <v>24</v>
      </c>
      <c r="C12" s="43"/>
      <c r="D12" s="37"/>
      <c r="E12" s="17">
        <f>96528.69+6690.74</f>
        <v>103219.43000000001</v>
      </c>
      <c r="F12" s="43"/>
    </row>
    <row r="13" spans="1:8" ht="22.5" customHeight="1" x14ac:dyDescent="0.25">
      <c r="A13" s="6" t="s">
        <v>3</v>
      </c>
      <c r="B13" s="7" t="s">
        <v>23</v>
      </c>
      <c r="C13" s="43"/>
      <c r="D13" s="37"/>
      <c r="E13" s="22">
        <v>116644.88</v>
      </c>
      <c r="F13" s="43"/>
    </row>
    <row r="14" spans="1:8" ht="30" customHeight="1" x14ac:dyDescent="0.25">
      <c r="A14" s="6" t="s">
        <v>7</v>
      </c>
      <c r="B14" s="7" t="s">
        <v>11</v>
      </c>
      <c r="C14" s="43"/>
      <c r="D14" s="37"/>
      <c r="E14" s="17">
        <v>260184.02</v>
      </c>
      <c r="F14" s="43"/>
    </row>
    <row r="15" spans="1:8" ht="22.5" customHeight="1" x14ac:dyDescent="0.25">
      <c r="A15" s="6" t="s">
        <v>8</v>
      </c>
      <c r="B15" s="10" t="s">
        <v>6</v>
      </c>
      <c r="C15" s="43"/>
      <c r="D15" s="37"/>
      <c r="E15" s="15">
        <v>31746</v>
      </c>
      <c r="F15" s="43"/>
    </row>
    <row r="16" spans="1:8" ht="22.5" customHeight="1" x14ac:dyDescent="0.25">
      <c r="A16" s="6" t="s">
        <v>9</v>
      </c>
      <c r="B16" s="10" t="s">
        <v>29</v>
      </c>
      <c r="C16" s="44"/>
      <c r="D16" s="37"/>
      <c r="E16" s="15">
        <v>413422.14</v>
      </c>
      <c r="F16" s="44"/>
    </row>
    <row r="17" spans="1:50" ht="22.5" customHeight="1" x14ac:dyDescent="0.25">
      <c r="A17" s="38" t="s">
        <v>4</v>
      </c>
      <c r="B17" s="39"/>
      <c r="C17" s="25">
        <f>C4+C16</f>
        <v>1653688.56</v>
      </c>
      <c r="D17" s="26">
        <f>D4</f>
        <v>1677825</v>
      </c>
      <c r="E17" s="27">
        <f>E4</f>
        <v>1612390.69</v>
      </c>
      <c r="F17" s="27">
        <f>F4</f>
        <v>41297.870000000112</v>
      </c>
    </row>
    <row r="18" spans="1:50" s="29" customFormat="1" ht="22.5" customHeight="1" x14ac:dyDescent="0.25">
      <c r="A18" s="4">
        <v>2</v>
      </c>
      <c r="B18" s="32" t="s">
        <v>37</v>
      </c>
      <c r="C18" s="13" t="s">
        <v>31</v>
      </c>
      <c r="D18" s="24">
        <v>401999</v>
      </c>
      <c r="E18" s="13" t="s">
        <v>31</v>
      </c>
      <c r="F18" s="13" t="s">
        <v>31</v>
      </c>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row>
    <row r="19" spans="1:50" ht="22.5" customHeight="1" x14ac:dyDescent="0.25">
      <c r="A19" s="30" t="s">
        <v>30</v>
      </c>
      <c r="B19" s="31" t="s">
        <v>34</v>
      </c>
      <c r="C19" s="28">
        <v>50235</v>
      </c>
      <c r="D19" s="14">
        <v>26378.33</v>
      </c>
      <c r="E19" s="28"/>
      <c r="F19" s="28">
        <f>D19</f>
        <v>26378.33</v>
      </c>
    </row>
    <row r="20" spans="1:50" ht="6.75" customHeight="1" x14ac:dyDescent="0.25">
      <c r="A20" s="11"/>
      <c r="B20" s="11"/>
      <c r="C20" s="12"/>
      <c r="D20" s="16"/>
      <c r="E20" s="12"/>
      <c r="F20" s="12"/>
    </row>
    <row r="21" spans="1:50" ht="132" customHeight="1" x14ac:dyDescent="0.25">
      <c r="B21" s="35" t="s">
        <v>33</v>
      </c>
      <c r="C21" s="35"/>
      <c r="D21" s="35"/>
      <c r="E21" s="35"/>
      <c r="F21" s="35"/>
    </row>
    <row r="22" spans="1:50" ht="30" customHeight="1" x14ac:dyDescent="0.25">
      <c r="B22" s="45" t="s">
        <v>36</v>
      </c>
      <c r="C22" s="45"/>
      <c r="D22" s="45"/>
      <c r="E22" s="45"/>
      <c r="F22" s="45"/>
    </row>
    <row r="23" spans="1:50" ht="30" customHeight="1" x14ac:dyDescent="0.25">
      <c r="B23" s="45" t="s">
        <v>38</v>
      </c>
      <c r="C23" s="45"/>
      <c r="D23" s="45"/>
      <c r="E23" s="45"/>
      <c r="F23" s="45"/>
    </row>
    <row r="24" spans="1:50" s="21" customFormat="1" ht="27.75" customHeight="1" x14ac:dyDescent="0.25">
      <c r="A24" s="34" t="s">
        <v>40</v>
      </c>
      <c r="B24" s="34"/>
      <c r="C24" s="34"/>
      <c r="D24" s="34"/>
      <c r="E24" s="34"/>
      <c r="F24" s="34"/>
      <c r="G24" s="23"/>
    </row>
  </sheetData>
  <mergeCells count="10">
    <mergeCell ref="A24:F24"/>
    <mergeCell ref="B21:F21"/>
    <mergeCell ref="A2:F2"/>
    <mergeCell ref="D4:D16"/>
    <mergeCell ref="A17:B17"/>
    <mergeCell ref="A3:B3"/>
    <mergeCell ref="C4:C16"/>
    <mergeCell ref="F4:F16"/>
    <mergeCell ref="B22:F22"/>
    <mergeCell ref="B23:F23"/>
  </mergeCells>
  <pageMargins left="0.15748031496062992" right="0.15748031496062992" top="0.11811023622047245" bottom="0.1181102362204724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2017-03-27T10:27:40Z</dcterms:modified>
</cp:coreProperties>
</file>