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3" i="1" l="1"/>
  <c r="E19" i="1" l="1"/>
  <c r="D19" i="1"/>
  <c r="C19" i="1"/>
  <c r="F27" i="1"/>
  <c r="E27" i="1"/>
  <c r="D27" i="1"/>
  <c r="C27" i="1"/>
  <c r="H26" i="1"/>
  <c r="H25" i="1"/>
  <c r="H24" i="1"/>
  <c r="H23" i="1"/>
  <c r="H22" i="1"/>
  <c r="H18" i="1"/>
  <c r="H17" i="1"/>
  <c r="G26" i="1"/>
  <c r="G25" i="1"/>
  <c r="G24" i="1"/>
  <c r="G23" i="1"/>
  <c r="G22" i="1"/>
  <c r="G18" i="1"/>
  <c r="G17" i="1"/>
  <c r="G13" i="1"/>
  <c r="G4" i="1"/>
  <c r="G19" i="1" l="1"/>
  <c r="G27" i="1"/>
  <c r="H27" i="1"/>
  <c r="F33" i="1"/>
  <c r="E33" i="1"/>
  <c r="D33" i="1"/>
  <c r="C33" i="1"/>
  <c r="F5" i="1" l="1"/>
  <c r="F4" i="1" l="1"/>
  <c r="F13" i="1"/>
  <c r="H13" i="1" s="1"/>
  <c r="H4" i="1" l="1"/>
  <c r="H19" i="1" s="1"/>
  <c r="F19" i="1"/>
</calcChain>
</file>

<file path=xl/sharedStrings.xml><?xml version="1.0" encoding="utf-8"?>
<sst xmlns="http://schemas.openxmlformats.org/spreadsheetml/2006/main" count="70" uniqueCount="59">
  <si>
    <t>1.</t>
  </si>
  <si>
    <t>2.</t>
  </si>
  <si>
    <t>3.</t>
  </si>
  <si>
    <t>4.</t>
  </si>
  <si>
    <t>Антенна</t>
  </si>
  <si>
    <t xml:space="preserve">2. </t>
  </si>
  <si>
    <t>Домофон</t>
  </si>
  <si>
    <t xml:space="preserve">3. </t>
  </si>
  <si>
    <t>Служба консьержей</t>
  </si>
  <si>
    <t xml:space="preserve">4. </t>
  </si>
  <si>
    <t>Служба охраны</t>
  </si>
  <si>
    <t xml:space="preserve">5. </t>
  </si>
  <si>
    <t>Управление многоквартирным домом</t>
  </si>
  <si>
    <t>1.1</t>
  </si>
  <si>
    <t>1.2</t>
  </si>
  <si>
    <t>Дополнительные доходы собственников:</t>
  </si>
  <si>
    <t>Услуги размещения оборудования</t>
  </si>
  <si>
    <t>ОАО "Сбербанк"</t>
  </si>
  <si>
    <t>ОАО "ВымпелКом"</t>
  </si>
  <si>
    <t xml:space="preserve">Аварийно-техническая служба, ООО "АТС" </t>
  </si>
  <si>
    <t>Содержание и текущий ремонт лифтов</t>
  </si>
  <si>
    <t>1.3</t>
  </si>
  <si>
    <t>1.4</t>
  </si>
  <si>
    <t>1.5</t>
  </si>
  <si>
    <t>Периодическое техническое освидетельствование лифтов, "Инжсервис"</t>
  </si>
  <si>
    <t>Содержание и текущий ремонт жилого фонда (с содержанием мусоропровода)  и придомовой территории</t>
  </si>
  <si>
    <t>2.1</t>
  </si>
  <si>
    <t>2.2</t>
  </si>
  <si>
    <t>2.3</t>
  </si>
  <si>
    <t>Прочие услуги:</t>
  </si>
  <si>
    <t>Содержание и текущий ремонт жилого фонда:</t>
  </si>
  <si>
    <t>ТО электромагнитных замков, ИП Степанов О.П.</t>
  </si>
  <si>
    <t>Страхование лифтов, СК "Согласие"</t>
  </si>
  <si>
    <t>Вывоз ТБО, "Линос"</t>
  </si>
  <si>
    <t>Дератизация, дезинсекция, "Натис"</t>
  </si>
  <si>
    <t>1.6</t>
  </si>
  <si>
    <t xml:space="preserve">Итого </t>
  </si>
  <si>
    <t>Итого</t>
  </si>
  <si>
    <t>1.7</t>
  </si>
  <si>
    <t>Мойка фасадов, "Клин Хаус"</t>
  </si>
  <si>
    <t>1.8</t>
  </si>
  <si>
    <t>Энергосберегающие светодиодные модули, ИП Орлов Д.В.</t>
  </si>
  <si>
    <t>ОТЧЁТ ООО УК "ФРЕГАТ" О ВЫПОЛНЕНИИ ДОГОВОРА УПРАВЛЕНИЯ МНОГОКВАРТИРНЫМ ДОМОМ ПЕРЕД СОБСТВЕННИКАМИ     ПО АДРЕСУ: 660005, Г. КРАСНОЯРСК, УЛ. КРАСНОДАРСКАЯ, 8  ЗА 2013Г.</t>
  </si>
  <si>
    <t>Обслуживание "Калитки" с Малиновского и Краснодарской входы, "Автоматические двери и ворота"</t>
  </si>
  <si>
    <t>Содержание и ремонт АППС, "НТР"</t>
  </si>
  <si>
    <t>Содержание и текущий ремонт, АТО лифтов,                                                      "Сиб-Техсервис-2"</t>
  </si>
  <si>
    <t>Обслуживание узлов ИТП с учётом 1/12, Красэнергосервис"</t>
  </si>
  <si>
    <t>Техническое содержание и обслуживание внутридомового инженерного оборудования, конструктивных элементов МКД, содержание и обслуживание МОП, ОИ, придомовой территории</t>
  </si>
  <si>
    <t>Сальдо на начало на 01.01.2013г.</t>
  </si>
  <si>
    <t>Начислено                                       в 2013г.</t>
  </si>
  <si>
    <t>Оплачено                                                            в 2013г.</t>
  </si>
  <si>
    <t>Задолж-ть                                                  на 01.01.2014г.</t>
  </si>
  <si>
    <t>Начислено собств-кам                         в 2013г.</t>
  </si>
  <si>
    <t>Оплачено собств-ками                                                 в 2013г.</t>
  </si>
  <si>
    <t>Фактические расходы                                                          в 2013г.</t>
  </si>
  <si>
    <t>Остаток средств от Начисления                                      за 2013г.</t>
  </si>
  <si>
    <t>Задолж-ть собств-ков                                       на 01.01.2013г.</t>
  </si>
  <si>
    <t>Задолж-ть собств-ков                                                   на 01.01.2014г.</t>
  </si>
  <si>
    <t>10%                   Вознагр-ие 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</si>
</sst>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4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1" fillId="0" borderId="0" xfId="0" applyNumberFormat="1" applyFont="1" applyFill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4" fontId="4" fillId="0" borderId="5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4" fillId="0" borderId="10" xfId="0" applyNumberFormat="1" applyFont="1" applyFill="1" applyBorder="1" applyAlignment="1">
      <alignment horizontal="righ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4" fontId="3" fillId="0" borderId="10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Normal="100" workbookViewId="0">
      <selection activeCell="H13" sqref="H13:H16"/>
    </sheetView>
  </sheetViews>
  <sheetFormatPr defaultRowHeight="7.5" x14ac:dyDescent="0.25"/>
  <cols>
    <col min="1" max="1" width="2.85546875" style="10" customWidth="1"/>
    <col min="2" max="2" width="40.42578125" style="10" customWidth="1"/>
    <col min="3" max="3" width="9.7109375" style="10" customWidth="1"/>
    <col min="4" max="4" width="9.85546875" style="10" customWidth="1"/>
    <col min="5" max="5" width="9.7109375" style="10" customWidth="1"/>
    <col min="6" max="6" width="9.42578125" style="10" customWidth="1"/>
    <col min="7" max="7" width="9.7109375" style="10" customWidth="1"/>
    <col min="8" max="8" width="9.140625" style="10" customWidth="1"/>
    <col min="9" max="16384" width="9.140625" style="10"/>
  </cols>
  <sheetData>
    <row r="1" spans="1:8" ht="26.25" customHeight="1" x14ac:dyDescent="0.25">
      <c r="A1" s="38" t="s">
        <v>42</v>
      </c>
      <c r="B1" s="38"/>
      <c r="C1" s="38"/>
      <c r="D1" s="38"/>
      <c r="E1" s="38"/>
      <c r="F1" s="38"/>
      <c r="G1" s="38"/>
      <c r="H1" s="38"/>
    </row>
    <row r="2" spans="1:8" ht="26.25" customHeight="1" x14ac:dyDescent="0.25">
      <c r="A2" s="38"/>
      <c r="B2" s="38"/>
      <c r="C2" s="38"/>
      <c r="D2" s="38"/>
      <c r="E2" s="38"/>
      <c r="F2" s="38"/>
      <c r="G2" s="38"/>
      <c r="H2" s="38"/>
    </row>
    <row r="3" spans="1:8" ht="56.25" customHeight="1" x14ac:dyDescent="0.25">
      <c r="A3" s="36" t="s">
        <v>30</v>
      </c>
      <c r="B3" s="37"/>
      <c r="C3" s="3" t="s">
        <v>56</v>
      </c>
      <c r="D3" s="3" t="s">
        <v>52</v>
      </c>
      <c r="E3" s="3" t="s">
        <v>53</v>
      </c>
      <c r="F3" s="3" t="s">
        <v>54</v>
      </c>
      <c r="G3" s="3" t="s">
        <v>57</v>
      </c>
      <c r="H3" s="3" t="s">
        <v>55</v>
      </c>
    </row>
    <row r="4" spans="1:8" ht="30" customHeight="1" x14ac:dyDescent="0.25">
      <c r="A4" s="11" t="s">
        <v>0</v>
      </c>
      <c r="B4" s="1" t="s">
        <v>25</v>
      </c>
      <c r="C4" s="28">
        <v>1690396.98</v>
      </c>
      <c r="D4" s="33">
        <v>3177648.58</v>
      </c>
      <c r="E4" s="28">
        <v>2610580.19</v>
      </c>
      <c r="F4" s="2">
        <f>F5+F6+F7+F8+F9+F10+F11+F12</f>
        <v>2958087.23</v>
      </c>
      <c r="G4" s="28">
        <f>D4+C4-E4</f>
        <v>2257465.3700000006</v>
      </c>
      <c r="H4" s="33">
        <f>D4-F4</f>
        <v>219561.35000000009</v>
      </c>
    </row>
    <row r="5" spans="1:8" ht="37.5" customHeight="1" x14ac:dyDescent="0.25">
      <c r="A5" s="13" t="s">
        <v>13</v>
      </c>
      <c r="B5" s="4" t="s">
        <v>47</v>
      </c>
      <c r="C5" s="29"/>
      <c r="D5" s="34"/>
      <c r="E5" s="29"/>
      <c r="F5" s="19">
        <f>2087468.95+80300</f>
        <v>2167768.9500000002</v>
      </c>
      <c r="G5" s="29"/>
      <c r="H5" s="34"/>
    </row>
    <row r="6" spans="1:8" ht="24" customHeight="1" x14ac:dyDescent="0.25">
      <c r="A6" s="13" t="s">
        <v>14</v>
      </c>
      <c r="B6" s="5" t="s">
        <v>34</v>
      </c>
      <c r="C6" s="29"/>
      <c r="D6" s="34"/>
      <c r="E6" s="29"/>
      <c r="F6" s="19">
        <v>22140</v>
      </c>
      <c r="G6" s="29"/>
      <c r="H6" s="34"/>
    </row>
    <row r="7" spans="1:8" ht="24" customHeight="1" x14ac:dyDescent="0.25">
      <c r="A7" s="13" t="s">
        <v>21</v>
      </c>
      <c r="B7" s="5" t="s">
        <v>43</v>
      </c>
      <c r="C7" s="29"/>
      <c r="D7" s="34"/>
      <c r="E7" s="29"/>
      <c r="F7" s="19">
        <v>20460</v>
      </c>
      <c r="G7" s="29"/>
      <c r="H7" s="34"/>
    </row>
    <row r="8" spans="1:8" ht="24" customHeight="1" x14ac:dyDescent="0.25">
      <c r="A8" s="13" t="s">
        <v>22</v>
      </c>
      <c r="B8" s="5" t="s">
        <v>31</v>
      </c>
      <c r="C8" s="29"/>
      <c r="D8" s="34"/>
      <c r="E8" s="29"/>
      <c r="F8" s="19">
        <v>28050</v>
      </c>
      <c r="G8" s="29"/>
      <c r="H8" s="34"/>
    </row>
    <row r="9" spans="1:8" ht="24" customHeight="1" x14ac:dyDescent="0.25">
      <c r="A9" s="13" t="s">
        <v>23</v>
      </c>
      <c r="B9" s="5" t="s">
        <v>19</v>
      </c>
      <c r="C9" s="29"/>
      <c r="D9" s="34"/>
      <c r="E9" s="29"/>
      <c r="F9" s="19">
        <v>108968.28</v>
      </c>
      <c r="G9" s="29"/>
      <c r="H9" s="34"/>
    </row>
    <row r="10" spans="1:8" ht="24" customHeight="1" x14ac:dyDescent="0.25">
      <c r="A10" s="13" t="s">
        <v>35</v>
      </c>
      <c r="B10" s="6" t="s">
        <v>46</v>
      </c>
      <c r="C10" s="29"/>
      <c r="D10" s="34"/>
      <c r="E10" s="29"/>
      <c r="F10" s="20">
        <v>185700</v>
      </c>
      <c r="G10" s="29"/>
      <c r="H10" s="34"/>
    </row>
    <row r="11" spans="1:8" ht="24" customHeight="1" x14ac:dyDescent="0.25">
      <c r="A11" s="13" t="s">
        <v>38</v>
      </c>
      <c r="B11" s="7" t="s">
        <v>39</v>
      </c>
      <c r="C11" s="29"/>
      <c r="D11" s="34"/>
      <c r="E11" s="29"/>
      <c r="F11" s="19">
        <v>310000</v>
      </c>
      <c r="G11" s="29"/>
      <c r="H11" s="34"/>
    </row>
    <row r="12" spans="1:8" ht="24" customHeight="1" x14ac:dyDescent="0.25">
      <c r="A12" s="13" t="s">
        <v>40</v>
      </c>
      <c r="B12" s="8" t="s">
        <v>41</v>
      </c>
      <c r="C12" s="30"/>
      <c r="D12" s="35"/>
      <c r="E12" s="30"/>
      <c r="F12" s="21">
        <v>115000</v>
      </c>
      <c r="G12" s="30"/>
      <c r="H12" s="35"/>
    </row>
    <row r="13" spans="1:8" ht="24" customHeight="1" x14ac:dyDescent="0.25">
      <c r="A13" s="11" t="s">
        <v>1</v>
      </c>
      <c r="B13" s="1" t="s">
        <v>20</v>
      </c>
      <c r="C13" s="28">
        <v>572627.68999999994</v>
      </c>
      <c r="D13" s="33">
        <v>1087413.3400000001</v>
      </c>
      <c r="E13" s="28">
        <v>953302.05</v>
      </c>
      <c r="F13" s="2">
        <f>F14+F15+F16</f>
        <v>766220.4</v>
      </c>
      <c r="G13" s="28">
        <f>C13+D13-E13</f>
        <v>706738.98</v>
      </c>
      <c r="H13" s="33">
        <f>D13-F13</f>
        <v>321192.94000000006</v>
      </c>
    </row>
    <row r="14" spans="1:8" ht="24" customHeight="1" x14ac:dyDescent="0.25">
      <c r="A14" s="13" t="s">
        <v>26</v>
      </c>
      <c r="B14" s="4" t="s">
        <v>45</v>
      </c>
      <c r="C14" s="29"/>
      <c r="D14" s="34"/>
      <c r="E14" s="29"/>
      <c r="F14" s="19">
        <v>721903.56</v>
      </c>
      <c r="G14" s="29"/>
      <c r="H14" s="34"/>
    </row>
    <row r="15" spans="1:8" ht="24" customHeight="1" x14ac:dyDescent="0.25">
      <c r="A15" s="13" t="s">
        <v>27</v>
      </c>
      <c r="B15" s="4" t="s">
        <v>32</v>
      </c>
      <c r="C15" s="29"/>
      <c r="D15" s="34"/>
      <c r="E15" s="29"/>
      <c r="F15" s="19">
        <v>5400</v>
      </c>
      <c r="G15" s="29"/>
      <c r="H15" s="34"/>
    </row>
    <row r="16" spans="1:8" ht="24" customHeight="1" x14ac:dyDescent="0.25">
      <c r="A16" s="13" t="s">
        <v>28</v>
      </c>
      <c r="B16" s="4" t="s">
        <v>24</v>
      </c>
      <c r="C16" s="30"/>
      <c r="D16" s="35"/>
      <c r="E16" s="30"/>
      <c r="F16" s="19">
        <v>38916.839999999997</v>
      </c>
      <c r="G16" s="30"/>
      <c r="H16" s="35"/>
    </row>
    <row r="17" spans="1:8" ht="24" customHeight="1" x14ac:dyDescent="0.25">
      <c r="A17" s="11" t="s">
        <v>2</v>
      </c>
      <c r="B17" s="9" t="s">
        <v>44</v>
      </c>
      <c r="C17" s="25">
        <v>99406.79</v>
      </c>
      <c r="D17" s="2">
        <v>289016.65000000002</v>
      </c>
      <c r="E17" s="19">
        <v>284101.95</v>
      </c>
      <c r="F17" s="2">
        <v>261048.24</v>
      </c>
      <c r="G17" s="19">
        <f>C17+D17-E17</f>
        <v>104321.48999999999</v>
      </c>
      <c r="H17" s="2">
        <f>D17-F17</f>
        <v>27968.410000000033</v>
      </c>
    </row>
    <row r="18" spans="1:8" ht="24" customHeight="1" x14ac:dyDescent="0.25">
      <c r="A18" s="11" t="s">
        <v>3</v>
      </c>
      <c r="B18" s="1" t="s">
        <v>33</v>
      </c>
      <c r="C18" s="19">
        <v>107689.8</v>
      </c>
      <c r="D18" s="2">
        <v>324144.73</v>
      </c>
      <c r="E18" s="19">
        <v>315673.48</v>
      </c>
      <c r="F18" s="2">
        <v>84431.25</v>
      </c>
      <c r="G18" s="19">
        <f>C18+D18-E18</f>
        <v>116161.04999999999</v>
      </c>
      <c r="H18" s="2">
        <f>D18-F18</f>
        <v>239713.47999999998</v>
      </c>
    </row>
    <row r="19" spans="1:8" ht="24" customHeight="1" x14ac:dyDescent="0.25">
      <c r="A19" s="39" t="s">
        <v>37</v>
      </c>
      <c r="B19" s="40"/>
      <c r="C19" s="19">
        <f>SUM(C4:C18)</f>
        <v>2470121.2599999998</v>
      </c>
      <c r="D19" s="2">
        <f>SUM(D4:D18)</f>
        <v>4878223.3000000007</v>
      </c>
      <c r="E19" s="19">
        <f>SUM(E4:E18)</f>
        <v>4163657.6700000004</v>
      </c>
      <c r="F19" s="2">
        <f>F4+F13+F17+F18</f>
        <v>4069787.12</v>
      </c>
      <c r="G19" s="19">
        <f>SUM(G4:G18)</f>
        <v>3184686.8900000006</v>
      </c>
      <c r="H19" s="2">
        <f>SUM(H4:H18)</f>
        <v>808436.18000000017</v>
      </c>
    </row>
    <row r="20" spans="1:8" ht="15" customHeight="1" x14ac:dyDescent="0.25">
      <c r="A20" s="16"/>
      <c r="B20" s="16"/>
      <c r="C20" s="16"/>
      <c r="D20" s="17"/>
      <c r="E20" s="17"/>
      <c r="F20" s="17"/>
      <c r="G20" s="17"/>
      <c r="H20" s="17"/>
    </row>
    <row r="21" spans="1:8" ht="56.25" customHeight="1" x14ac:dyDescent="0.25">
      <c r="A21" s="36" t="s">
        <v>29</v>
      </c>
      <c r="B21" s="37"/>
      <c r="C21" s="3" t="s">
        <v>56</v>
      </c>
      <c r="D21" s="3" t="s">
        <v>52</v>
      </c>
      <c r="E21" s="3" t="s">
        <v>53</v>
      </c>
      <c r="F21" s="3" t="s">
        <v>54</v>
      </c>
      <c r="G21" s="3" t="s">
        <v>57</v>
      </c>
      <c r="H21" s="3" t="s">
        <v>55</v>
      </c>
    </row>
    <row r="22" spans="1:8" ht="18.75" customHeight="1" x14ac:dyDescent="0.25">
      <c r="A22" s="11" t="s">
        <v>0</v>
      </c>
      <c r="B22" s="1" t="s">
        <v>4</v>
      </c>
      <c r="C22" s="14">
        <v>1187.43</v>
      </c>
      <c r="D22" s="12">
        <v>36405.800000000003</v>
      </c>
      <c r="E22" s="14">
        <v>46088.42</v>
      </c>
      <c r="F22" s="12">
        <v>38720</v>
      </c>
      <c r="G22" s="14">
        <f>C22+D22-E22</f>
        <v>-8495.1899999999951</v>
      </c>
      <c r="H22" s="12">
        <f>D22-F22</f>
        <v>-2314.1999999999971</v>
      </c>
    </row>
    <row r="23" spans="1:8" ht="18.75" customHeight="1" x14ac:dyDescent="0.25">
      <c r="A23" s="11" t="s">
        <v>5</v>
      </c>
      <c r="B23" s="1" t="s">
        <v>6</v>
      </c>
      <c r="C23" s="14">
        <v>7736.22</v>
      </c>
      <c r="D23" s="12">
        <v>63000</v>
      </c>
      <c r="E23" s="14">
        <v>69795.06</v>
      </c>
      <c r="F23" s="12">
        <v>63000</v>
      </c>
      <c r="G23" s="14">
        <f>C23+D23-E23</f>
        <v>941.16000000000349</v>
      </c>
      <c r="H23" s="12">
        <f>D23-F23</f>
        <v>0</v>
      </c>
    </row>
    <row r="24" spans="1:8" ht="18.75" customHeight="1" x14ac:dyDescent="0.25">
      <c r="A24" s="11" t="s">
        <v>7</v>
      </c>
      <c r="B24" s="9" t="s">
        <v>8</v>
      </c>
      <c r="C24" s="26">
        <v>276977.69</v>
      </c>
      <c r="D24" s="12">
        <v>840000</v>
      </c>
      <c r="E24" s="14">
        <v>836034.88</v>
      </c>
      <c r="F24" s="12">
        <v>726465</v>
      </c>
      <c r="G24" s="14">
        <f>C24+D24-E24</f>
        <v>280942.80999999994</v>
      </c>
      <c r="H24" s="12">
        <f>D24-F24</f>
        <v>113535</v>
      </c>
    </row>
    <row r="25" spans="1:8" ht="18.75" customHeight="1" x14ac:dyDescent="0.25">
      <c r="A25" s="11" t="s">
        <v>9</v>
      </c>
      <c r="B25" s="1" t="s">
        <v>10</v>
      </c>
      <c r="C25" s="14">
        <v>322021.90000000002</v>
      </c>
      <c r="D25" s="12">
        <v>840000</v>
      </c>
      <c r="E25" s="14">
        <v>845949.27</v>
      </c>
      <c r="F25" s="12">
        <v>836520</v>
      </c>
      <c r="G25" s="14">
        <f>C25+D25-E25</f>
        <v>316072.62999999989</v>
      </c>
      <c r="H25" s="12">
        <f>D25-F25</f>
        <v>3480</v>
      </c>
    </row>
    <row r="26" spans="1:8" ht="18.75" customHeight="1" x14ac:dyDescent="0.25">
      <c r="A26" s="11" t="s">
        <v>11</v>
      </c>
      <c r="B26" s="1" t="s">
        <v>12</v>
      </c>
      <c r="C26" s="15">
        <v>0</v>
      </c>
      <c r="D26" s="22">
        <v>1444699.03</v>
      </c>
      <c r="E26" s="27">
        <v>1444699.03</v>
      </c>
      <c r="F26" s="22">
        <v>1444699.03</v>
      </c>
      <c r="G26" s="15">
        <f>C26+D26-E26</f>
        <v>0</v>
      </c>
      <c r="H26" s="22">
        <f>D26-F26</f>
        <v>0</v>
      </c>
    </row>
    <row r="27" spans="1:8" ht="18.75" customHeight="1" x14ac:dyDescent="0.25">
      <c r="A27" s="39" t="s">
        <v>36</v>
      </c>
      <c r="B27" s="40"/>
      <c r="C27" s="14">
        <f>SUM(C22:C26)</f>
        <v>607923.24</v>
      </c>
      <c r="D27" s="12">
        <f>SUM(D22:D26)</f>
        <v>3224104.83</v>
      </c>
      <c r="E27" s="14">
        <f>SUM(E22:E26)</f>
        <v>3242566.66</v>
      </c>
      <c r="F27" s="12">
        <f>SUM(F22:F26)</f>
        <v>3109404.0300000003</v>
      </c>
      <c r="G27" s="14">
        <f>SUM(G22:G26)</f>
        <v>589461.40999999992</v>
      </c>
      <c r="H27" s="12">
        <f>H22+H23+H24+H25+H26</f>
        <v>114700.8</v>
      </c>
    </row>
    <row r="28" spans="1:8" ht="15" customHeight="1" x14ac:dyDescent="0.25">
      <c r="A28" s="16"/>
      <c r="B28" s="16"/>
      <c r="C28" s="16"/>
      <c r="D28" s="16"/>
      <c r="E28" s="16"/>
      <c r="F28" s="16"/>
      <c r="G28" s="16"/>
      <c r="H28" s="16"/>
    </row>
    <row r="29" spans="1:8" ht="33.75" customHeight="1" x14ac:dyDescent="0.25">
      <c r="A29" s="36" t="s">
        <v>15</v>
      </c>
      <c r="B29" s="37"/>
      <c r="C29" s="31" t="s">
        <v>48</v>
      </c>
      <c r="D29" s="31" t="s">
        <v>49</v>
      </c>
      <c r="E29" s="31" t="s">
        <v>50</v>
      </c>
      <c r="F29" s="31" t="s">
        <v>51</v>
      </c>
      <c r="G29" s="31" t="s">
        <v>58</v>
      </c>
      <c r="H29" s="16"/>
    </row>
    <row r="30" spans="1:8" ht="18.75" customHeight="1" x14ac:dyDescent="0.25">
      <c r="A30" s="11" t="s">
        <v>0</v>
      </c>
      <c r="B30" s="1" t="s">
        <v>16</v>
      </c>
      <c r="C30" s="32"/>
      <c r="D30" s="32"/>
      <c r="E30" s="32"/>
      <c r="F30" s="32"/>
      <c r="G30" s="32"/>
      <c r="H30" s="16"/>
    </row>
    <row r="31" spans="1:8" ht="18.75" customHeight="1" x14ac:dyDescent="0.25">
      <c r="A31" s="13" t="s">
        <v>13</v>
      </c>
      <c r="B31" s="4" t="s">
        <v>17</v>
      </c>
      <c r="C31" s="23">
        <v>2402.4</v>
      </c>
      <c r="D31" s="14">
        <v>14414.4</v>
      </c>
      <c r="E31" s="14">
        <v>15615.6</v>
      </c>
      <c r="F31" s="14">
        <v>1201.2</v>
      </c>
      <c r="G31" s="14">
        <v>1441.44</v>
      </c>
      <c r="H31" s="16"/>
    </row>
    <row r="32" spans="1:8" ht="18.75" customHeight="1" x14ac:dyDescent="0.25">
      <c r="A32" s="13" t="s">
        <v>14</v>
      </c>
      <c r="B32" s="4" t="s">
        <v>18</v>
      </c>
      <c r="C32" s="23">
        <v>4200</v>
      </c>
      <c r="D32" s="14">
        <v>21600</v>
      </c>
      <c r="E32" s="14">
        <v>20400</v>
      </c>
      <c r="F32" s="14">
        <v>5400</v>
      </c>
      <c r="G32" s="14">
        <v>2160</v>
      </c>
      <c r="H32" s="16"/>
    </row>
    <row r="33" spans="1:8" ht="18.75" customHeight="1" x14ac:dyDescent="0.25">
      <c r="A33" s="39" t="s">
        <v>37</v>
      </c>
      <c r="B33" s="40"/>
      <c r="C33" s="24">
        <f>C31+C32</f>
        <v>6602.4</v>
      </c>
      <c r="D33" s="12">
        <f>D31+D32</f>
        <v>36014.400000000001</v>
      </c>
      <c r="E33" s="12">
        <f>E31+E32</f>
        <v>36015.599999999999</v>
      </c>
      <c r="F33" s="12">
        <f>F31+F32</f>
        <v>6601.2</v>
      </c>
      <c r="G33" s="14">
        <f>G31+G32</f>
        <v>3601.44</v>
      </c>
      <c r="H33" s="16"/>
    </row>
    <row r="34" spans="1:8" ht="26.25" customHeight="1" x14ac:dyDescent="0.25">
      <c r="A34" s="16"/>
      <c r="B34" s="16"/>
      <c r="C34" s="16"/>
      <c r="D34" s="16"/>
      <c r="E34" s="16"/>
      <c r="F34" s="16"/>
      <c r="G34" s="16"/>
      <c r="H34" s="16"/>
    </row>
    <row r="36" spans="1:8" x14ac:dyDescent="0.25">
      <c r="E36" s="18"/>
    </row>
  </sheetData>
  <mergeCells count="22">
    <mergeCell ref="A3:B3"/>
    <mergeCell ref="G4:G12"/>
    <mergeCell ref="A1:H2"/>
    <mergeCell ref="G29:G30"/>
    <mergeCell ref="A33:B33"/>
    <mergeCell ref="A27:B27"/>
    <mergeCell ref="A19:B19"/>
    <mergeCell ref="C13:C16"/>
    <mergeCell ref="D13:D16"/>
    <mergeCell ref="A29:B29"/>
    <mergeCell ref="A21:B21"/>
    <mergeCell ref="H13:H16"/>
    <mergeCell ref="H4:H12"/>
    <mergeCell ref="G13:G16"/>
    <mergeCell ref="E13:E16"/>
    <mergeCell ref="C29:C30"/>
    <mergeCell ref="C4:C12"/>
    <mergeCell ref="D29:D30"/>
    <mergeCell ref="E29:E30"/>
    <mergeCell ref="F29:F30"/>
    <mergeCell ref="D4:D12"/>
    <mergeCell ref="E4:E12"/>
  </mergeCells>
  <pageMargins left="7.874015748031496E-2" right="7.874015748031496E-2" top="7.874015748031496E-2" bottom="7.874015748031496E-2" header="0" footer="0"/>
  <pageSetup paperSize="9" orientation="portrait" verticalDpi="0" r:id="rId1"/>
  <ignoredErrors>
    <ignoredError sqref="F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2014-07-09T07:15:28Z</dcterms:modified>
</cp:coreProperties>
</file>